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95" windowHeight="8445"/>
  </bookViews>
  <sheets>
    <sheet name="List1" sheetId="1" r:id="rId1"/>
    <sheet name="List2" sheetId="2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J3" i="1"/>
  <c r="G6" s="1"/>
  <c r="G5"/>
  <c r="G7"/>
  <c r="G10"/>
  <c r="G15"/>
  <c r="G14"/>
  <c r="G13"/>
  <c r="G12"/>
  <c r="I5"/>
  <c r="I4"/>
  <c r="I3"/>
  <c r="I6"/>
  <c r="H6"/>
  <c r="H5"/>
  <c r="H4"/>
  <c r="H3"/>
  <c r="H9"/>
  <c r="G9" s="1"/>
  <c r="G8"/>
  <c r="I7" l="1"/>
  <c r="H7"/>
  <c r="G16" l="1"/>
  <c r="B14" s="1"/>
</calcChain>
</file>

<file path=xl/sharedStrings.xml><?xml version="1.0" encoding="utf-8"?>
<sst xmlns="http://schemas.openxmlformats.org/spreadsheetml/2006/main" count="39" uniqueCount="39">
  <si>
    <t>Spodní potahová látka šedý protiskluz</t>
  </si>
  <si>
    <t>Vrchní potahová látka kortexin</t>
  </si>
  <si>
    <t>Délka</t>
  </si>
  <si>
    <t>Šířka</t>
  </si>
  <si>
    <t>kortexin</t>
  </si>
  <si>
    <t>žíněnkovina</t>
  </si>
  <si>
    <t>SZ</t>
  </si>
  <si>
    <t>Logo</t>
  </si>
  <si>
    <t>Střihání</t>
  </si>
  <si>
    <t>šití</t>
  </si>
  <si>
    <t>lepení</t>
  </si>
  <si>
    <t>balení</t>
  </si>
  <si>
    <t>Molitan</t>
  </si>
  <si>
    <t>U šíře 180 a 200cm kombinace 2 barev.</t>
  </si>
  <si>
    <t>U šíře 100cm zadávejte pouze jednu barvu.</t>
  </si>
  <si>
    <t>krajní pruhy</t>
  </si>
  <si>
    <t>Cena za zvolený koberec:</t>
  </si>
  <si>
    <t>Kč vč. DPH</t>
  </si>
  <si>
    <t>Cena koberce o výšce 2cm</t>
  </si>
  <si>
    <t>Náplň</t>
  </si>
  <si>
    <t>Celkem</t>
  </si>
  <si>
    <t>oblékání</t>
  </si>
  <si>
    <t>Modrá</t>
  </si>
  <si>
    <t>RE80</t>
  </si>
  <si>
    <t>prostřední část</t>
  </si>
  <si>
    <t>m</t>
  </si>
  <si>
    <t>Červená</t>
  </si>
  <si>
    <t>Barva vrchní části</t>
  </si>
  <si>
    <t>Cena neobsahuje dopravné – EXW Plzeň.</t>
  </si>
  <si>
    <t>Dopravu můžeme zajistit – cena dle tabulek firmy TOPTRANS.</t>
  </si>
  <si>
    <t>Objednávky můžete posílat na mail:</t>
  </si>
  <si>
    <t>lasport@volny.cz</t>
  </si>
  <si>
    <t xml:space="preserve">Technické dotazy na čísle: </t>
  </si>
  <si>
    <t xml:space="preserve">Vyrábí: </t>
  </si>
  <si>
    <t>LA Sport s.r.o., Lísková 13, 312 00 Plzeň</t>
  </si>
  <si>
    <t>Sklad a výroba:</t>
  </si>
  <si>
    <t>Šťáhlavy 726, 323 03 Šťáhlavy – Svidná</t>
  </si>
  <si>
    <t xml:space="preserve">Cena obsahuje také balení do igelitového potahu pro transport. </t>
  </si>
  <si>
    <t>cm</t>
  </si>
</sst>
</file>

<file path=xl/styles.xml><?xml version="1.0" encoding="utf-8"?>
<styleSheet xmlns="http://schemas.openxmlformats.org/spreadsheetml/2006/main">
  <numFmts count="2">
    <numFmt numFmtId="43" formatCode="_-* #,##0.00\ _K_č_-;\-* #,##0.00\ _K_č_-;_-* &quot;-&quot;??\ _K_č_-;_-@_-"/>
    <numFmt numFmtId="164" formatCode="_-* #,##0\ _K_č_-;\-* #,##0\ _K_č_-;_-* &quot;-&quot;??\ _K_č_-;_-@_-"/>
  </numFmts>
  <fonts count="1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name val="Arial"/>
      <family val="2"/>
      <charset val="238"/>
    </font>
    <font>
      <sz val="10"/>
      <color theme="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2"/>
      <color theme="0"/>
      <name val="Arial"/>
      <family val="2"/>
      <charset val="238"/>
    </font>
    <font>
      <sz val="10"/>
      <color indexed="12"/>
      <name val="Arial"/>
      <family val="2"/>
      <charset val="238"/>
    </font>
    <font>
      <b/>
      <sz val="14"/>
      <color theme="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0"/>
        <bgColor indexed="53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13"/>
      </patternFill>
    </fill>
    <fill>
      <patternFill patternType="solid">
        <fgColor rgb="FFFFFF00"/>
        <bgColor indexed="5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3"/>
      </patternFill>
    </fill>
    <fill>
      <patternFill patternType="solid">
        <fgColor theme="0"/>
        <bgColor indexed="26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0" borderId="0" xfId="0" applyFont="1"/>
    <xf numFmtId="0" fontId="4" fillId="3" borderId="0" xfId="0" applyFont="1" applyFill="1" applyAlignment="1" applyProtection="1">
      <alignment horizontal="right"/>
    </xf>
    <xf numFmtId="0" fontId="4" fillId="3" borderId="0" xfId="0" applyFont="1" applyFill="1" applyAlignment="1" applyProtection="1">
      <alignment horizontal="left"/>
    </xf>
    <xf numFmtId="0" fontId="5" fillId="0" borderId="0" xfId="0" applyFont="1" applyProtection="1">
      <protection hidden="1"/>
    </xf>
    <xf numFmtId="0" fontId="6" fillId="2" borderId="0" xfId="0" applyFont="1" applyFill="1"/>
    <xf numFmtId="0" fontId="9" fillId="4" borderId="0" xfId="0" applyFont="1" applyFill="1"/>
    <xf numFmtId="164" fontId="9" fillId="4" borderId="0" xfId="1" applyNumberFormat="1" applyFont="1" applyFill="1"/>
    <xf numFmtId="0" fontId="0" fillId="5" borderId="0" xfId="0" applyFont="1" applyFill="1"/>
    <xf numFmtId="0" fontId="8" fillId="5" borderId="0" xfId="0" applyFont="1" applyFill="1"/>
    <xf numFmtId="0" fontId="0" fillId="5" borderId="0" xfId="0" applyFill="1" applyAlignment="1">
      <alignment horizontal="left"/>
    </xf>
    <xf numFmtId="0" fontId="7" fillId="6" borderId="0" xfId="0" applyFont="1" applyFill="1" applyAlignment="1" applyProtection="1">
      <alignment horizontal="left"/>
    </xf>
    <xf numFmtId="0" fontId="0" fillId="5" borderId="0" xfId="0" applyFill="1"/>
    <xf numFmtId="0" fontId="3" fillId="7" borderId="0" xfId="0" applyFont="1" applyFill="1"/>
    <xf numFmtId="0" fontId="5" fillId="7" borderId="0" xfId="0" applyFont="1" applyFill="1" applyProtection="1">
      <protection hidden="1"/>
    </xf>
    <xf numFmtId="0" fontId="3" fillId="8" borderId="0" xfId="0" applyFont="1" applyFill="1"/>
    <xf numFmtId="0" fontId="7" fillId="9" borderId="0" xfId="0" applyFont="1" applyFill="1" applyProtection="1"/>
    <xf numFmtId="0" fontId="3" fillId="9" borderId="0" xfId="0" applyFont="1" applyFill="1"/>
  </cellXfs>
  <cellStyles count="2">
    <cellStyle name="čárky" xfId="1" builtinId="3"/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1885950</xdr:colOff>
      <xdr:row>16</xdr:row>
      <xdr:rowOff>72760</xdr:rowOff>
    </xdr:from>
    <xdr:to>
      <xdr:col>2</xdr:col>
      <xdr:colOff>1009650</xdr:colOff>
      <xdr:row>22</xdr:row>
      <xdr:rowOff>166952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76725" y="3273160"/>
          <a:ext cx="1447800" cy="124671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asport@volny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7"/>
  <sheetViews>
    <sheetView tabSelected="1" workbookViewId="0">
      <selection activeCell="B5" sqref="B5"/>
    </sheetView>
  </sheetViews>
  <sheetFormatPr defaultRowHeight="15"/>
  <cols>
    <col min="1" max="1" width="35.85546875" customWidth="1"/>
    <col min="2" max="2" width="34.85546875" customWidth="1"/>
    <col min="3" max="3" width="16.7109375" customWidth="1"/>
    <col min="4" max="4" width="9.7109375" style="3" hidden="1" customWidth="1"/>
    <col min="5" max="5" width="8.7109375" style="3" hidden="1" customWidth="1"/>
    <col min="6" max="6" width="9.42578125" style="3" hidden="1" customWidth="1"/>
    <col min="7" max="7" width="10.28515625" style="3" hidden="1" customWidth="1"/>
    <col min="8" max="8" width="10.7109375" style="3" hidden="1" customWidth="1"/>
    <col min="9" max="9" width="10.140625" style="3" hidden="1" customWidth="1"/>
    <col min="10" max="10" width="10.28515625" customWidth="1"/>
    <col min="11" max="11" width="9.5703125" customWidth="1"/>
    <col min="12" max="12" width="9.42578125" customWidth="1"/>
    <col min="14" max="30" width="0" hidden="1" customWidth="1"/>
    <col min="31" max="32" width="9.140625" hidden="1" customWidth="1"/>
    <col min="33" max="33" width="0" hidden="1" customWidth="1"/>
  </cols>
  <sheetData>
    <row r="1" spans="1:24" ht="18.75">
      <c r="A1" s="7" t="s">
        <v>18</v>
      </c>
      <c r="B1" s="1"/>
      <c r="C1" s="1"/>
      <c r="D1" s="15"/>
      <c r="E1" s="15"/>
      <c r="F1" s="15"/>
      <c r="G1" s="15"/>
      <c r="H1" s="15"/>
      <c r="I1" s="15"/>
    </row>
    <row r="2" spans="1:24">
      <c r="A2" s="1" t="s">
        <v>1</v>
      </c>
      <c r="B2" s="1"/>
      <c r="C2" s="1"/>
      <c r="D2" s="15"/>
      <c r="E2" s="15"/>
      <c r="F2" s="15"/>
      <c r="G2" s="15"/>
      <c r="H2" s="15"/>
      <c r="I2" s="15"/>
    </row>
    <row r="3" spans="1:24">
      <c r="A3" s="1" t="s">
        <v>0</v>
      </c>
      <c r="B3" s="1"/>
      <c r="C3" s="1"/>
      <c r="D3" s="15"/>
      <c r="E3" s="15"/>
      <c r="F3" s="15"/>
      <c r="G3" s="15"/>
      <c r="H3" s="16">
        <f>IF(B9="Modrá",-1,0)</f>
        <v>-1</v>
      </c>
      <c r="I3" s="16">
        <f>IF(B10="Modrá",-1,0)</f>
        <v>0</v>
      </c>
      <c r="J3" s="6">
        <f>IF(B6=180,1,0)</f>
        <v>0</v>
      </c>
    </row>
    <row r="4" spans="1:24">
      <c r="D4" s="15"/>
      <c r="E4" s="15"/>
      <c r="F4" s="15"/>
      <c r="G4" s="15"/>
      <c r="H4" s="16">
        <f>IF(B9="Červená",-1,0)</f>
        <v>0</v>
      </c>
      <c r="I4" s="16">
        <f>IF(B10="Červená",-1,0)</f>
        <v>-1</v>
      </c>
    </row>
    <row r="5" spans="1:24" ht="15.75">
      <c r="A5" s="2" t="s">
        <v>2</v>
      </c>
      <c r="B5" s="4">
        <v>5</v>
      </c>
      <c r="C5" s="1" t="s">
        <v>25</v>
      </c>
      <c r="D5" s="15"/>
      <c r="E5" s="15" t="s">
        <v>4</v>
      </c>
      <c r="F5" s="15">
        <v>75</v>
      </c>
      <c r="G5" s="15">
        <f>(B5+0.08)*(B6/100+0.1)*F5*(1.3+(0.15*H7+0.1*I7))</f>
        <v>840.10500000000002</v>
      </c>
      <c r="H5" s="16">
        <f>IF(B9="Fialová",-1,0)</f>
        <v>0</v>
      </c>
      <c r="I5" s="16">
        <f>IF(B10="Fialová",-1,0)</f>
        <v>0</v>
      </c>
    </row>
    <row r="6" spans="1:24" ht="15.75">
      <c r="A6" s="2" t="s">
        <v>3</v>
      </c>
      <c r="B6" s="4">
        <v>200</v>
      </c>
      <c r="C6" s="1" t="s">
        <v>38</v>
      </c>
      <c r="D6" s="15"/>
      <c r="E6" s="15" t="s">
        <v>5</v>
      </c>
      <c r="F6" s="15">
        <v>75</v>
      </c>
      <c r="G6" s="15">
        <f>(B5)*(B6/100+0.2*J3)*F6</f>
        <v>750</v>
      </c>
      <c r="H6" s="16">
        <f>IF(B9="Šedá",-1,0)</f>
        <v>0</v>
      </c>
      <c r="I6" s="16">
        <f>IF(B10="Šedá",-1,0)</f>
        <v>0</v>
      </c>
    </row>
    <row r="7" spans="1:24">
      <c r="A7" s="1" t="s">
        <v>13</v>
      </c>
      <c r="B7" s="1"/>
      <c r="C7" s="1"/>
      <c r="D7" s="15"/>
      <c r="E7" s="15" t="s">
        <v>6</v>
      </c>
      <c r="F7" s="15">
        <v>7</v>
      </c>
      <c r="G7" s="15">
        <f>(B5+B6/100)*2*F7</f>
        <v>98</v>
      </c>
      <c r="H7" s="15">
        <f>SUM(H3:H6)</f>
        <v>-1</v>
      </c>
      <c r="I7" s="15">
        <f>SUM(I3:I6)</f>
        <v>-1</v>
      </c>
    </row>
    <row r="8" spans="1:24">
      <c r="A8" s="1" t="s">
        <v>14</v>
      </c>
      <c r="B8" s="1"/>
      <c r="C8" s="1"/>
      <c r="D8" s="15"/>
      <c r="E8" s="15" t="s">
        <v>7</v>
      </c>
      <c r="F8" s="15">
        <v>20</v>
      </c>
      <c r="G8" s="15">
        <f>F8</f>
        <v>20</v>
      </c>
      <c r="H8" s="15"/>
      <c r="I8" s="15"/>
    </row>
    <row r="9" spans="1:24" ht="15.75">
      <c r="A9" s="2" t="s">
        <v>27</v>
      </c>
      <c r="B9" s="5" t="s">
        <v>22</v>
      </c>
      <c r="C9" s="1" t="s">
        <v>24</v>
      </c>
      <c r="D9" s="15"/>
      <c r="E9" s="15" t="s">
        <v>12</v>
      </c>
      <c r="F9" s="15">
        <v>3700</v>
      </c>
      <c r="G9" s="15">
        <f>0.02*B5*B6/100*F9*H9</f>
        <v>740</v>
      </c>
      <c r="H9" s="16">
        <f>IF(B12="RE120",1.5,1)</f>
        <v>1</v>
      </c>
      <c r="I9" s="15"/>
    </row>
    <row r="10" spans="1:24" ht="15.75">
      <c r="A10" s="1"/>
      <c r="B10" s="5" t="s">
        <v>26</v>
      </c>
      <c r="C10" s="1" t="s">
        <v>15</v>
      </c>
      <c r="D10" s="15"/>
      <c r="E10" s="15" t="s">
        <v>8</v>
      </c>
      <c r="F10" s="15">
        <v>200</v>
      </c>
      <c r="G10" s="15">
        <f>(B5*6.6/60*F10)*((B6/100*2)-1)</f>
        <v>330.00000000000006</v>
      </c>
      <c r="H10" s="15"/>
      <c r="I10" s="15"/>
    </row>
    <row r="11" spans="1:24" ht="15.75">
      <c r="A11" s="1"/>
      <c r="B11" s="13"/>
      <c r="C11" s="1"/>
      <c r="D11" s="15"/>
      <c r="E11" s="15"/>
      <c r="F11" s="15"/>
      <c r="G11" s="15"/>
      <c r="H11" s="15"/>
      <c r="I11" s="15"/>
    </row>
    <row r="12" spans="1:24" ht="15.75">
      <c r="A12" s="1" t="s">
        <v>19</v>
      </c>
      <c r="B12" s="5" t="s">
        <v>23</v>
      </c>
      <c r="C12" s="1"/>
      <c r="D12" s="15"/>
      <c r="E12" s="15" t="s">
        <v>9</v>
      </c>
      <c r="F12" s="15">
        <v>200</v>
      </c>
      <c r="G12" s="15">
        <f>(B5*(18*B6/100+((B6/100-1)*15)))/60*F12</f>
        <v>850</v>
      </c>
      <c r="H12" s="15"/>
      <c r="I12" s="15"/>
    </row>
    <row r="13" spans="1:24">
      <c r="D13" s="15"/>
      <c r="E13" s="15" t="s">
        <v>10</v>
      </c>
      <c r="F13" s="15">
        <v>300</v>
      </c>
      <c r="G13" s="15">
        <f>(B5*7/60*F13)*2/B6/100</f>
        <v>1.7500000000000002E-2</v>
      </c>
      <c r="H13" s="15"/>
      <c r="I13" s="15"/>
    </row>
    <row r="14" spans="1:24" ht="18.75">
      <c r="A14" s="8" t="s">
        <v>16</v>
      </c>
      <c r="B14" s="9">
        <f>G16*1.3/0.75*1.21*1.1</f>
        <v>8370.3493206666681</v>
      </c>
      <c r="C14" s="8" t="s">
        <v>17</v>
      </c>
      <c r="D14" s="15"/>
      <c r="E14" s="15" t="s">
        <v>21</v>
      </c>
      <c r="F14" s="15">
        <v>300</v>
      </c>
      <c r="G14" s="15">
        <f>((B5*2/60+5/60)*F14)*2/B6/100</f>
        <v>7.4999999999999997E-3</v>
      </c>
      <c r="H14" s="15"/>
      <c r="I14" s="15"/>
      <c r="V14" s="3">
        <v>3</v>
      </c>
      <c r="W14" s="3">
        <v>2</v>
      </c>
      <c r="X14" s="3">
        <v>1</v>
      </c>
    </row>
    <row r="15" spans="1:24">
      <c r="D15" s="15"/>
      <c r="E15" s="15" t="s">
        <v>11</v>
      </c>
      <c r="F15" s="15">
        <v>300</v>
      </c>
      <c r="G15" s="15">
        <f>((B5*1/60+5/60)*F15)*2/B6/100</f>
        <v>5.0000000000000001E-3</v>
      </c>
      <c r="H15" s="15"/>
      <c r="I15" s="15"/>
      <c r="V15" s="3">
        <v>70</v>
      </c>
      <c r="W15" s="3">
        <v>60</v>
      </c>
      <c r="X15" s="3">
        <v>20</v>
      </c>
    </row>
    <row r="16" spans="1:24">
      <c r="D16" s="15"/>
      <c r="E16" s="15" t="s">
        <v>20</v>
      </c>
      <c r="F16" s="15"/>
      <c r="G16" s="15">
        <f>SUM(G5:G15)</f>
        <v>3628.1350000000002</v>
      </c>
      <c r="H16" s="15"/>
      <c r="I16" s="15"/>
      <c r="V16" s="3">
        <v>160</v>
      </c>
      <c r="W16" s="3">
        <v>100</v>
      </c>
      <c r="X16" s="3">
        <v>30</v>
      </c>
    </row>
    <row r="17" spans="1:24" ht="15.75">
      <c r="A17" s="14" t="s">
        <v>37</v>
      </c>
      <c r="B17" s="10"/>
      <c r="C17" s="10"/>
      <c r="D17" s="17"/>
      <c r="E17" s="18"/>
      <c r="F17" s="15"/>
      <c r="G17" s="15"/>
      <c r="H17" s="15"/>
      <c r="I17" s="15"/>
      <c r="V17" s="3">
        <v>20</v>
      </c>
      <c r="W17" s="3">
        <v>18</v>
      </c>
      <c r="X17" s="3">
        <v>8</v>
      </c>
    </row>
    <row r="18" spans="1:24">
      <c r="A18" s="10" t="s">
        <v>28</v>
      </c>
      <c r="B18" s="10"/>
      <c r="C18" s="10"/>
      <c r="D18" s="17"/>
      <c r="E18" s="15"/>
      <c r="F18" s="15"/>
      <c r="G18" s="15"/>
      <c r="H18" s="15"/>
      <c r="I18" s="15"/>
      <c r="V18" s="3">
        <v>8</v>
      </c>
      <c r="W18" s="3">
        <v>8</v>
      </c>
      <c r="X18" s="3">
        <v>6</v>
      </c>
    </row>
    <row r="19" spans="1:24">
      <c r="A19" s="10" t="s">
        <v>29</v>
      </c>
      <c r="B19" s="10"/>
      <c r="C19" s="10"/>
      <c r="D19" s="17"/>
      <c r="E19" s="19"/>
      <c r="F19" s="15"/>
      <c r="G19" s="15"/>
      <c r="H19" s="15"/>
      <c r="I19" s="15"/>
      <c r="V19" s="3">
        <v>10</v>
      </c>
      <c r="W19" s="3">
        <v>10</v>
      </c>
      <c r="X19" s="3">
        <v>5</v>
      </c>
    </row>
    <row r="20" spans="1:24">
      <c r="A20" s="1"/>
      <c r="B20" s="1"/>
      <c r="C20" s="1"/>
      <c r="D20" s="15"/>
      <c r="E20" s="19"/>
      <c r="F20" s="15"/>
      <c r="G20" s="15"/>
      <c r="H20" s="15"/>
      <c r="I20" s="15"/>
      <c r="V20" s="3"/>
      <c r="W20" s="3"/>
      <c r="X20" s="3"/>
    </row>
    <row r="21" spans="1:24">
      <c r="A21" s="10" t="s">
        <v>30</v>
      </c>
      <c r="B21" s="11" t="s">
        <v>31</v>
      </c>
      <c r="C21" s="1"/>
      <c r="D21" s="17"/>
      <c r="E21" s="19"/>
      <c r="F21" s="15"/>
      <c r="G21" s="15"/>
      <c r="H21" s="15"/>
      <c r="I21" s="15"/>
      <c r="V21" s="3">
        <v>30</v>
      </c>
      <c r="W21" s="3">
        <v>30</v>
      </c>
      <c r="X21" s="3"/>
    </row>
    <row r="22" spans="1:24">
      <c r="A22" s="10" t="s">
        <v>32</v>
      </c>
      <c r="B22" s="12">
        <v>608703331</v>
      </c>
      <c r="C22" s="1"/>
      <c r="D22" s="17"/>
      <c r="E22" s="19"/>
      <c r="F22" s="15"/>
      <c r="G22" s="15"/>
      <c r="H22" s="15"/>
      <c r="I22" s="15"/>
      <c r="V22" s="3">
        <v>60</v>
      </c>
      <c r="W22" s="3">
        <v>30</v>
      </c>
      <c r="X22" s="3"/>
    </row>
    <row r="23" spans="1:24">
      <c r="A23" s="10"/>
      <c r="B23" s="10"/>
      <c r="C23" s="10"/>
      <c r="D23" s="17"/>
      <c r="E23" s="19"/>
      <c r="F23" s="15"/>
      <c r="G23" s="15"/>
      <c r="H23" s="15"/>
      <c r="I23" s="15"/>
      <c r="V23" s="3">
        <v>8</v>
      </c>
      <c r="W23" s="3">
        <v>8</v>
      </c>
      <c r="X23" s="3"/>
    </row>
    <row r="24" spans="1:24">
      <c r="A24" s="10" t="s">
        <v>33</v>
      </c>
      <c r="B24" s="10" t="s">
        <v>34</v>
      </c>
      <c r="C24" s="10"/>
      <c r="D24" s="17"/>
      <c r="E24" s="19"/>
      <c r="F24" s="15"/>
      <c r="G24" s="15"/>
      <c r="H24" s="15"/>
      <c r="I24" s="15"/>
      <c r="V24" s="3">
        <v>6</v>
      </c>
      <c r="W24" s="3">
        <v>6</v>
      </c>
      <c r="X24" s="3"/>
    </row>
    <row r="25" spans="1:24">
      <c r="A25" s="10" t="s">
        <v>35</v>
      </c>
      <c r="B25" s="10" t="s">
        <v>36</v>
      </c>
      <c r="C25" s="10"/>
      <c r="D25" s="17"/>
      <c r="E25" s="19"/>
      <c r="F25" s="15"/>
      <c r="G25" s="15"/>
      <c r="H25" s="15"/>
      <c r="I25" s="15"/>
      <c r="V25" s="3">
        <v>5</v>
      </c>
      <c r="W25" s="3">
        <v>5</v>
      </c>
      <c r="X25" s="3"/>
    </row>
    <row r="26" spans="1:24">
      <c r="D26" s="15"/>
      <c r="E26" s="15"/>
      <c r="F26" s="15"/>
      <c r="G26" s="15"/>
      <c r="H26" s="15"/>
      <c r="I26" s="15"/>
      <c r="V26" s="3"/>
      <c r="W26" s="3"/>
      <c r="X26" s="3"/>
    </row>
    <row r="27" spans="1:24">
      <c r="D27" s="15"/>
      <c r="E27" s="15"/>
      <c r="F27" s="15"/>
      <c r="G27" s="15"/>
      <c r="H27" s="15"/>
      <c r="I27" s="15"/>
      <c r="V27" s="3"/>
      <c r="W27" s="3"/>
      <c r="X27" s="3"/>
    </row>
  </sheetData>
  <dataValidations count="4">
    <dataValidation type="list" operator="equal" sqref="B5">
      <formula1>"2,3,4,5,6,7,8,9,10"</formula1>
    </dataValidation>
    <dataValidation type="list" operator="equal" sqref="B6">
      <formula1>"200,180,100"</formula1>
    </dataValidation>
    <dataValidation type="list" operator="equal" allowBlank="1" sqref="B9:B11">
      <formula1>"Modrá,Červená,Šedá,Fialová,Světle modrá (s příplatkem),Modrá reflexní (s příplatkem),Růžová (s příplatkem)"</formula1>
    </dataValidation>
    <dataValidation type="list" operator="equal" allowBlank="1" sqref="B12">
      <formula1>"RE80,RE120"</formula1>
    </dataValidation>
  </dataValidations>
  <hyperlinks>
    <hyperlink ref="B21" r:id="rId1"/>
  </hyperlinks>
  <pageMargins left="0.7" right="0.7" top="0.78740157499999996" bottom="0.78740157499999996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Radomír Škaloud</dc:creator>
  <cp:lastModifiedBy>Radomír Škaloud</cp:lastModifiedBy>
  <dcterms:created xsi:type="dcterms:W3CDTF">2018-01-02T06:21:37Z</dcterms:created>
  <dcterms:modified xsi:type="dcterms:W3CDTF">2022-01-04T07:58:08Z</dcterms:modified>
</cp:coreProperties>
</file>